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-15" yWindow="3180" windowWidth="2520" windowHeight="1755" tabRatio="690"/>
  </bookViews>
  <sheets>
    <sheet name="data" sheetId="27" r:id="rId1"/>
  </sheets>
  <definedNames>
    <definedName name="_xlnm._FilterDatabase" localSheetId="0" hidden="1">data!$A$6:$I$6</definedName>
    <definedName name="_xlnm.Print_Titles" localSheetId="0">data!$5:$6</definedName>
    <definedName name="_xlnm.Print_Area" localSheetId="0">data!$A$1:$I$29</definedName>
  </definedNames>
  <calcPr calcId="145621"/>
</workbook>
</file>

<file path=xl/calcChain.xml><?xml version="1.0" encoding="utf-8"?>
<calcChain xmlns="http://schemas.openxmlformats.org/spreadsheetml/2006/main">
  <c r="F13" i="27" l="1"/>
  <c r="G13" i="27"/>
  <c r="G25" i="27" l="1"/>
  <c r="G24" i="27"/>
  <c r="G26" i="27"/>
  <c r="D22" i="27"/>
  <c r="D8" i="27"/>
  <c r="D7" i="27" l="1"/>
  <c r="C22" i="27"/>
  <c r="C8" i="27"/>
  <c r="G28" i="27"/>
  <c r="G27" i="27"/>
  <c r="G23" i="27"/>
  <c r="G10" i="27"/>
  <c r="G11" i="27"/>
  <c r="G12" i="27"/>
  <c r="G14" i="27"/>
  <c r="G15" i="27"/>
  <c r="G16" i="27"/>
  <c r="G17" i="27"/>
  <c r="G18" i="27"/>
  <c r="G19" i="27"/>
  <c r="G20" i="27"/>
  <c r="G21" i="27"/>
  <c r="G9" i="27"/>
  <c r="F28" i="27"/>
  <c r="F27" i="27"/>
  <c r="F24" i="27"/>
  <c r="F25" i="27"/>
  <c r="F26" i="27"/>
  <c r="F23" i="27"/>
  <c r="F16" i="27"/>
  <c r="F17" i="27"/>
  <c r="F18" i="27"/>
  <c r="F19" i="27"/>
  <c r="F20" i="27"/>
  <c r="F21" i="27"/>
  <c r="F10" i="27"/>
  <c r="F11" i="27"/>
  <c r="F12" i="27"/>
  <c r="F14" i="27"/>
  <c r="F15" i="27"/>
  <c r="F9" i="27"/>
  <c r="I22" i="27" l="1"/>
  <c r="H22" i="27"/>
  <c r="E22" i="27"/>
  <c r="F22" i="27" s="1"/>
  <c r="I8" i="27"/>
  <c r="H8" i="27"/>
  <c r="E8" i="27"/>
  <c r="G8" i="27" s="1"/>
  <c r="G22" i="27" l="1"/>
  <c r="C7" i="27"/>
  <c r="F8" i="27"/>
  <c r="H7" i="27"/>
  <c r="E7" i="27"/>
  <c r="G7" i="27" s="1"/>
  <c r="I7" i="27"/>
  <c r="F7" i="27" l="1"/>
</calcChain>
</file>

<file path=xl/sharedStrings.xml><?xml version="1.0" encoding="utf-8"?>
<sst xmlns="http://schemas.openxmlformats.org/spreadsheetml/2006/main" count="55" uniqueCount="55">
  <si>
    <t>ДОХОДЫ ОТ ОКАЗАНИЯ ПЛАТНЫХ УСЛУГ И КОМПЕНСАЦИИ ЗАТРАТ ГОСУДАРСТВА</t>
  </si>
  <si>
    <t>1 00 00000 00 0000 000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</si>
  <si>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</si>
  <si>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</si>
  <si>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</si>
  <si>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 xml:space="preserve">Наименование </t>
  </si>
  <si>
    <t xml:space="preserve">Код бюджетной классификации </t>
  </si>
  <si>
    <t>ГОСУДАРСТВЕННАЯ ПОШЛИНА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</si>
  <si>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</si>
  <si>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</si>
  <si>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</si>
  <si>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</si>
  <si>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1 01 00000 00 0000 000</t>
  </si>
  <si>
    <t>1 03 00000 00 0000 000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</si>
  <si>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</si>
  <si>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</si>
  <si>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</si>
  <si>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</si>
  <si>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</si>
  <si>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</si>
  <si>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</si>
  <si>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 xml:space="preserve">НАЛОГОВЫЕ И НЕНАЛОГОВЫЕ ДОХОДЫ                                 </t>
  </si>
  <si>
    <t>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</si>
  <si>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</si>
  <si>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</si>
  <si>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</si>
  <si>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2 07 00000 00 0000 180</t>
  </si>
  <si>
    <t>ПРОЧИЕ БЕЗВОЗМЕЗДНЫЕ ПОСТУПЛЕНИЯ</t>
  </si>
  <si>
    <t>рублей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</si>
  <si>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</si>
  <si>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</si>
  <si>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2 02 01000 00 0000 150</t>
  </si>
  <si>
    <t>2 02 02000 00 0000 150</t>
  </si>
  <si>
    <t>2 02 03000 00 0000 150</t>
  </si>
  <si>
    <t>2 02 04000 00 0000 150</t>
  </si>
  <si>
    <t>2024 год</t>
  </si>
  <si>
    <t>ВСЕГО ДОХОДОВ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</si>
  <si>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</si>
  <si>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</si>
  <si>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</si>
  <si>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1 05 02000 02 0000 110</t>
  </si>
  <si>
    <t>1 05 03000 01 0000 110</t>
  </si>
  <si>
    <t>1 05 04000 02 0000 110</t>
  </si>
  <si>
    <t>1 17 00000 00 0000 000</t>
  </si>
  <si>
    <t>ПРОЧИЕ НЕНАЛОГОВЫЕ ДОХОДЫ</t>
  </si>
  <si>
    <t>2 19 00000 00 0000 150</t>
  </si>
  <si>
    <t>ВОЗВРАТ ОСТАТКОВ СУБСИДИЙ,СУБВЕНЦИЙ И ИНЫХ МЕЖБЮДЖЕТНЫХ ТРАНСФЕРТОВ, ИМЕЮЩИХ ЦЕЛЕВОЕ НАЗНАЧЕНИЕ, ПРОШЛЫХ ЛЕТ</t>
  </si>
  <si>
    <t>0,00</t>
  </si>
  <si>
    <t>2025 год</t>
  </si>
  <si>
    <t>Сведения о доходах  бюджета Гордеевского муниципального района Брянской области на 2024 год и на плановый период 2025 и 2026 годов в сравнении с ожидаемым исполнением за 2023 год и отчетом за 2022 год</t>
  </si>
  <si>
    <t>2022 год факт</t>
  </si>
  <si>
    <t>2023 год оценка</t>
  </si>
  <si>
    <t>отклонение от исполнения 2022 года</t>
  </si>
  <si>
    <t>отклонение от оценки исполнения 2023 года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</si>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</sst>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3">
      <alignment horizontal="left" wrapText="1" indent="2"/>
    </xf>
    <xf numFmtId="4" fontId="5" fillId="0" borderId="2">
      <alignment horizontal="right"/>
    </xf>
    <xf numFmtId="4" fontId="6" fillId="0" borderId="2">
      <alignment horizontal="right"/>
    </xf>
  </cellStyleXfs>
  <cellXfs count="21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left" vertical="center" wrapText="1"/>
    </xf>
    <xf numFmtId="4" fontId="2" fillId="0" borderId="1" xfId="0" quotePrefix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1" fillId="3" borderId="1" xfId="0" quotePrefix="1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quotePrefix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4">
    <cellStyle name="xl34" xfId="1"/>
    <cellStyle name="xl48" xfId="3"/>
    <cellStyle name="xl58" xfId="2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28"/>
  <sheetViews>
    <sheetView tabSelected="1" view="pageBreakPreview" zoomScale="85" zoomScaleNormal="85" zoomScaleSheet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5" sqref="I5"/>
    </sheetView>
  </sheetViews>
  <sheetFormatPr defaultRowHeight="15.75" x14ac:dyDescent="0.2"/>
  <cols>
    <col min="1" max="1" width="25" style="1" customWidth="1"/>
    <col min="2" max="2" width="40.42578125" style="1" customWidth="1"/>
    <col min="3" max="3" width="18.140625" style="1" customWidth="1"/>
    <col min="4" max="4" width="18.85546875" style="1" customWidth="1"/>
    <col min="5" max="6" width="17.28515625" style="4" customWidth="1"/>
    <col min="7" max="7" width="19.42578125" style="4" customWidth="1"/>
    <col min="8" max="9" width="17.5703125" style="4" customWidth="1"/>
    <col min="10" max="11" width="14.42578125" style="1" customWidth="1"/>
    <col min="12" max="12" width="14" style="1" customWidth="1"/>
    <col min="13" max="16384" width="9.140625" style="1"/>
  </cols>
  <sheetData>
    <row r="1" spans="1:9" ht="15.75" customHeight="1" x14ac:dyDescent="0.2">
      <c r="A1" s="20" t="s">
        <v>49</v>
      </c>
      <c r="B1" s="20"/>
      <c r="C1" s="20"/>
      <c r="D1" s="20"/>
      <c r="E1" s="20"/>
      <c r="F1" s="20"/>
      <c r="G1" s="20"/>
      <c r="H1" s="20"/>
      <c r="I1" s="20"/>
    </row>
    <row r="2" spans="1:9" ht="14.25" customHeight="1" x14ac:dyDescent="0.2">
      <c r="A2" s="20"/>
      <c r="B2" s="20"/>
      <c r="C2" s="20"/>
      <c r="D2" s="20"/>
      <c r="E2" s="20"/>
      <c r="F2" s="20"/>
      <c r="G2" s="20"/>
      <c r="H2" s="20"/>
      <c r="I2" s="20"/>
    </row>
    <row r="3" spans="1:9" ht="50.25" customHeight="1" x14ac:dyDescent="0.2">
      <c r="A3" s="20"/>
      <c r="B3" s="20"/>
      <c r="C3" s="20"/>
      <c r="D3" s="20"/>
      <c r="E3" s="20"/>
      <c r="F3" s="20"/>
      <c r="G3" s="20"/>
      <c r="H3" s="20"/>
      <c r="I3" s="20"/>
    </row>
    <row r="4" spans="1:9" ht="24" customHeight="1" x14ac:dyDescent="0.2">
      <c r="B4" s="2"/>
      <c r="C4" s="2"/>
      <c r="D4" s="2"/>
      <c r="E4" s="8"/>
      <c r="F4" s="8"/>
      <c r="G4" s="8"/>
      <c r="H4" s="8"/>
      <c r="I4" s="19" t="s">
        <v>28</v>
      </c>
    </row>
    <row r="5" spans="1:9" ht="69.75" customHeight="1" x14ac:dyDescent="0.2">
      <c r="A5" s="9" t="s">
        <v>6</v>
      </c>
      <c r="B5" s="9" t="s">
        <v>5</v>
      </c>
      <c r="C5" s="9" t="s">
        <v>50</v>
      </c>
      <c r="D5" s="9" t="s">
        <v>51</v>
      </c>
      <c r="E5" s="5" t="s">
        <v>35</v>
      </c>
      <c r="F5" s="5" t="s">
        <v>52</v>
      </c>
      <c r="G5" s="9" t="s">
        <v>53</v>
      </c>
      <c r="H5" s="5" t="s">
        <v>48</v>
      </c>
      <c r="I5" s="5" t="s">
        <v>54</v>
      </c>
    </row>
    <row r="6" spans="1:9" ht="21.75" customHeight="1" x14ac:dyDescent="0.2">
      <c r="A6" s="9">
        <v>1</v>
      </c>
      <c r="B6" s="9">
        <v>2</v>
      </c>
      <c r="C6" s="9">
        <v>3</v>
      </c>
      <c r="D6" s="9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s="2" customFormat="1" ht="21.75" customHeight="1" x14ac:dyDescent="0.2">
      <c r="A7" s="18" t="s">
        <v>36</v>
      </c>
      <c r="B7" s="18"/>
      <c r="C7" s="16">
        <f>C8+C22+C27</f>
        <v>265867571.38999999</v>
      </c>
      <c r="D7" s="16">
        <f>D8+D22+D27</f>
        <v>273392339.32999998</v>
      </c>
      <c r="E7" s="16">
        <f t="shared" ref="E7:I7" si="0">E8+E22</f>
        <v>271186157.15999997</v>
      </c>
      <c r="F7" s="16">
        <f>E7-C7</f>
        <v>5318585.7699999809</v>
      </c>
      <c r="G7" s="16">
        <f>E7-D7</f>
        <v>-2206182.1700000167</v>
      </c>
      <c r="H7" s="16">
        <f t="shared" si="0"/>
        <v>254665688.22999996</v>
      </c>
      <c r="I7" s="16">
        <f t="shared" si="0"/>
        <v>254689275.91999999</v>
      </c>
    </row>
    <row r="8" spans="1:9" s="2" customFormat="1" ht="42" customHeight="1" x14ac:dyDescent="0.2">
      <c r="A8" s="7" t="s">
        <v>1</v>
      </c>
      <c r="B8" s="7" t="s">
        <v>21</v>
      </c>
      <c r="C8" s="17">
        <f>C9+C10+C11+C15+C16+C17+C18+C19+C20+C21</f>
        <v>42154458.059999995</v>
      </c>
      <c r="D8" s="17">
        <f>D9+D10+D11+D15+D16+D17+D18+D19+D20+D21</f>
        <v>44956694.369999997</v>
      </c>
      <c r="E8" s="17">
        <f>E9+E10+E11+E15+E16+E17+E18+E19+E20</f>
        <v>61436865</v>
      </c>
      <c r="F8" s="16">
        <f>E8-C8</f>
        <v>19282406.940000005</v>
      </c>
      <c r="G8" s="16">
        <f>E8-D8</f>
        <v>16480170.630000003</v>
      </c>
      <c r="H8" s="17">
        <f>H9+H10+H11+H15+H16+H17+H18+H19+H20</f>
        <v>53857242</v>
      </c>
      <c r="I8" s="17">
        <f>I9+I10+I11+I15+I16+I17+I18+I19+I20</f>
        <v>57634138</v>
      </c>
    </row>
    <row r="9" spans="1:9" ht="39" customHeight="1" x14ac:dyDescent="0.2">
      <c r="A9" s="10" t="s">
        <v>12</v>
      </c>
      <c r="B9" s="6" t="s">
        <v>8</v>
      </c>
      <c r="C9" s="12">
        <v>31557686.550000001</v>
      </c>
      <c r="D9" s="12">
        <v>34581000</v>
      </c>
      <c r="E9" s="12">
        <v>41456000</v>
      </c>
      <c r="F9" s="12">
        <f>E9-C9</f>
        <v>9898313.4499999993</v>
      </c>
      <c r="G9" s="12">
        <f>E9-D9</f>
        <v>6875000</v>
      </c>
      <c r="H9" s="12">
        <v>44772500</v>
      </c>
      <c r="I9" s="12">
        <v>48354300</v>
      </c>
    </row>
    <row r="10" spans="1:9" ht="75.75" customHeight="1" x14ac:dyDescent="0.2">
      <c r="A10" s="10" t="s">
        <v>13</v>
      </c>
      <c r="B10" s="6" t="s">
        <v>9</v>
      </c>
      <c r="C10" s="12">
        <v>6212931.8399999999</v>
      </c>
      <c r="D10" s="12">
        <v>6200000</v>
      </c>
      <c r="E10" s="12">
        <v>6165865</v>
      </c>
      <c r="F10" s="12">
        <f t="shared" ref="F10:F21" si="1">E10-C10</f>
        <v>-47066.839999999851</v>
      </c>
      <c r="G10" s="12">
        <f t="shared" ref="G10:G21" si="2">E10-D10</f>
        <v>-34135</v>
      </c>
      <c r="H10" s="12">
        <v>6293742</v>
      </c>
      <c r="I10" s="12">
        <v>6329838</v>
      </c>
    </row>
    <row r="11" spans="1:9" s="3" customFormat="1" ht="39" customHeight="1" x14ac:dyDescent="0.2">
      <c r="A11" s="10" t="s">
        <v>14</v>
      </c>
      <c r="B11" s="6" t="s">
        <v>10</v>
      </c>
      <c r="C11" s="12">
        <v>1087487.71</v>
      </c>
      <c r="D11" s="12">
        <v>825694.37</v>
      </c>
      <c r="E11" s="12">
        <v>838000</v>
      </c>
      <c r="F11" s="12">
        <f t="shared" si="1"/>
        <v>-249487.70999999996</v>
      </c>
      <c r="G11" s="12">
        <f t="shared" si="2"/>
        <v>12305.630000000005</v>
      </c>
      <c r="H11" s="12">
        <v>896000</v>
      </c>
      <c r="I11" s="12">
        <v>949000</v>
      </c>
    </row>
    <row r="12" spans="1:9" s="3" customFormat="1" ht="33.75" customHeight="1" x14ac:dyDescent="0.2">
      <c r="A12" s="10" t="s">
        <v>40</v>
      </c>
      <c r="B12" s="6" t="s">
        <v>37</v>
      </c>
      <c r="C12" s="12">
        <v>10259.23</v>
      </c>
      <c r="D12" s="12">
        <v>25694.37</v>
      </c>
      <c r="E12" s="12">
        <v>0</v>
      </c>
      <c r="F12" s="12">
        <f t="shared" si="1"/>
        <v>-10259.23</v>
      </c>
      <c r="G12" s="12">
        <f t="shared" si="2"/>
        <v>-25694.37</v>
      </c>
      <c r="H12" s="12">
        <v>0</v>
      </c>
      <c r="I12" s="12">
        <v>0</v>
      </c>
    </row>
    <row r="13" spans="1:9" s="3" customFormat="1" ht="39" customHeight="1" x14ac:dyDescent="0.2">
      <c r="A13" s="10" t="s">
        <v>41</v>
      </c>
      <c r="B13" s="6" t="s">
        <v>38</v>
      </c>
      <c r="C13" s="12">
        <v>930059.86</v>
      </c>
      <c r="D13" s="12">
        <v>650000</v>
      </c>
      <c r="E13" s="12">
        <v>684000</v>
      </c>
      <c r="F13" s="12">
        <f t="shared" si="1"/>
        <v>-246059.86</v>
      </c>
      <c r="G13" s="12">
        <f t="shared" si="2"/>
        <v>34000</v>
      </c>
      <c r="H13" s="12">
        <v>732000</v>
      </c>
      <c r="I13" s="12">
        <v>784000</v>
      </c>
    </row>
    <row r="14" spans="1:9" s="3" customFormat="1" ht="54.75" customHeight="1" x14ac:dyDescent="0.2">
      <c r="A14" s="10" t="s">
        <v>42</v>
      </c>
      <c r="B14" s="6" t="s">
        <v>39</v>
      </c>
      <c r="C14" s="12">
        <v>147168.62</v>
      </c>
      <c r="D14" s="12">
        <v>150000</v>
      </c>
      <c r="E14" s="12">
        <v>154000</v>
      </c>
      <c r="F14" s="12">
        <f t="shared" si="1"/>
        <v>6831.3800000000047</v>
      </c>
      <c r="G14" s="12">
        <f t="shared" si="2"/>
        <v>4000</v>
      </c>
      <c r="H14" s="12">
        <v>164000</v>
      </c>
      <c r="I14" s="12">
        <v>165000</v>
      </c>
    </row>
    <row r="15" spans="1:9" ht="33" customHeight="1" x14ac:dyDescent="0.2">
      <c r="A15" s="10" t="s">
        <v>15</v>
      </c>
      <c r="B15" s="6" t="s">
        <v>7</v>
      </c>
      <c r="C15" s="12">
        <v>650282.54</v>
      </c>
      <c r="D15" s="12">
        <v>550000</v>
      </c>
      <c r="E15" s="12">
        <v>677000</v>
      </c>
      <c r="F15" s="12">
        <f t="shared" si="1"/>
        <v>26717.459999999963</v>
      </c>
      <c r="G15" s="12">
        <f t="shared" si="2"/>
        <v>127000</v>
      </c>
      <c r="H15" s="12">
        <v>695000</v>
      </c>
      <c r="I15" s="12">
        <v>713000</v>
      </c>
    </row>
    <row r="16" spans="1:9" ht="90.75" customHeight="1" x14ac:dyDescent="0.2">
      <c r="A16" s="10" t="s">
        <v>16</v>
      </c>
      <c r="B16" s="6" t="s">
        <v>11</v>
      </c>
      <c r="C16" s="12">
        <v>754888.83</v>
      </c>
      <c r="D16" s="12">
        <v>850000</v>
      </c>
      <c r="E16" s="12">
        <v>600000</v>
      </c>
      <c r="F16" s="12">
        <f t="shared" si="1"/>
        <v>-154888.82999999996</v>
      </c>
      <c r="G16" s="12">
        <f t="shared" si="2"/>
        <v>-250000</v>
      </c>
      <c r="H16" s="12">
        <v>600000</v>
      </c>
      <c r="I16" s="12">
        <v>600000</v>
      </c>
    </row>
    <row r="17" spans="1:9" ht="43.5" customHeight="1" x14ac:dyDescent="0.2">
      <c r="A17" s="10" t="s">
        <v>17</v>
      </c>
      <c r="B17" s="6" t="s">
        <v>2</v>
      </c>
      <c r="C17" s="12">
        <v>5240.5600000000004</v>
      </c>
      <c r="D17" s="12">
        <v>20000</v>
      </c>
      <c r="E17" s="12">
        <v>20000</v>
      </c>
      <c r="F17" s="12">
        <f t="shared" si="1"/>
        <v>14759.439999999999</v>
      </c>
      <c r="G17" s="12">
        <f t="shared" si="2"/>
        <v>0</v>
      </c>
      <c r="H17" s="12">
        <v>20000</v>
      </c>
      <c r="I17" s="12">
        <v>20000</v>
      </c>
    </row>
    <row r="18" spans="1:9" s="3" customFormat="1" ht="63.75" customHeight="1" x14ac:dyDescent="0.2">
      <c r="A18" s="10" t="s">
        <v>18</v>
      </c>
      <c r="B18" s="6" t="s">
        <v>0</v>
      </c>
      <c r="C18" s="12">
        <v>190555.26</v>
      </c>
      <c r="D18" s="12">
        <v>180000</v>
      </c>
      <c r="E18" s="12">
        <v>180000</v>
      </c>
      <c r="F18" s="12">
        <f t="shared" si="1"/>
        <v>-10555.260000000009</v>
      </c>
      <c r="G18" s="12">
        <f t="shared" si="2"/>
        <v>0</v>
      </c>
      <c r="H18" s="12">
        <v>180000</v>
      </c>
      <c r="I18" s="12">
        <v>180000</v>
      </c>
    </row>
    <row r="19" spans="1:9" s="3" customFormat="1" ht="63.75" customHeight="1" x14ac:dyDescent="0.2">
      <c r="A19" s="10" t="s">
        <v>19</v>
      </c>
      <c r="B19" s="6" t="s">
        <v>3</v>
      </c>
      <c r="C19" s="12">
        <v>1125149.26</v>
      </c>
      <c r="D19" s="12">
        <v>1300000</v>
      </c>
      <c r="E19" s="12">
        <v>11100000</v>
      </c>
      <c r="F19" s="12">
        <f t="shared" si="1"/>
        <v>9974850.7400000002</v>
      </c>
      <c r="G19" s="12">
        <f t="shared" si="2"/>
        <v>9800000</v>
      </c>
      <c r="H19" s="12"/>
      <c r="I19" s="12"/>
    </row>
    <row r="20" spans="1:9" ht="37.5" customHeight="1" x14ac:dyDescent="0.2">
      <c r="A20" s="10" t="s">
        <v>20</v>
      </c>
      <c r="B20" s="6" t="s">
        <v>4</v>
      </c>
      <c r="C20" s="12">
        <v>571590.37</v>
      </c>
      <c r="D20" s="12">
        <v>450000</v>
      </c>
      <c r="E20" s="12">
        <v>400000</v>
      </c>
      <c r="F20" s="12">
        <f t="shared" si="1"/>
        <v>-171590.37</v>
      </c>
      <c r="G20" s="12">
        <f t="shared" si="2"/>
        <v>-50000</v>
      </c>
      <c r="H20" s="12">
        <v>400000</v>
      </c>
      <c r="I20" s="12">
        <v>488000</v>
      </c>
    </row>
    <row r="21" spans="1:9" ht="37.5" customHeight="1" x14ac:dyDescent="0.2">
      <c r="A21" s="10" t="s">
        <v>43</v>
      </c>
      <c r="B21" s="6" t="s">
        <v>44</v>
      </c>
      <c r="C21" s="12">
        <v>-1354.86</v>
      </c>
      <c r="D21" s="12">
        <v>0</v>
      </c>
      <c r="E21" s="12"/>
      <c r="F21" s="12">
        <f t="shared" si="1"/>
        <v>1354.86</v>
      </c>
      <c r="G21" s="12">
        <f t="shared" si="2"/>
        <v>0</v>
      </c>
      <c r="H21" s="12"/>
      <c r="I21" s="12"/>
    </row>
    <row r="22" spans="1:9" ht="69.75" customHeight="1" x14ac:dyDescent="0.2">
      <c r="A22" s="13" t="s">
        <v>22</v>
      </c>
      <c r="B22" s="14" t="s">
        <v>23</v>
      </c>
      <c r="C22" s="15">
        <f>SUM(C23:C26)+C28</f>
        <v>223713113.32999998</v>
      </c>
      <c r="D22" s="15">
        <f>SUM(D23:D26)+D28</f>
        <v>228435644.95999998</v>
      </c>
      <c r="E22" s="16">
        <f>SUM(E23:E26)</f>
        <v>209749292.15999997</v>
      </c>
      <c r="F22" s="16">
        <f>E22-C22</f>
        <v>-13963821.170000017</v>
      </c>
      <c r="G22" s="16">
        <f t="shared" ref="G22:G28" si="3">E22-D22</f>
        <v>-18686352.800000012</v>
      </c>
      <c r="H22" s="16">
        <f>SUM(H23:H26)</f>
        <v>200808446.22999996</v>
      </c>
      <c r="I22" s="16">
        <f>SUM(I23:I26)</f>
        <v>197055137.91999999</v>
      </c>
    </row>
    <row r="23" spans="1:9" ht="41.25" customHeight="1" x14ac:dyDescent="0.2">
      <c r="A23" s="10" t="s">
        <v>31</v>
      </c>
      <c r="B23" s="6" t="s">
        <v>29</v>
      </c>
      <c r="C23" s="11">
        <v>59025565</v>
      </c>
      <c r="D23" s="11">
        <v>49531840</v>
      </c>
      <c r="E23" s="12">
        <v>49844300</v>
      </c>
      <c r="F23" s="12">
        <f>E23-C23</f>
        <v>-9181265</v>
      </c>
      <c r="G23" s="12">
        <f t="shared" si="3"/>
        <v>312460</v>
      </c>
      <c r="H23" s="12">
        <v>29970000</v>
      </c>
      <c r="I23" s="12">
        <v>25088000</v>
      </c>
    </row>
    <row r="24" spans="1:9" ht="58.5" customHeight="1" x14ac:dyDescent="0.2">
      <c r="A24" s="10" t="s">
        <v>32</v>
      </c>
      <c r="B24" s="6" t="s">
        <v>24</v>
      </c>
      <c r="C24" s="11">
        <v>32102933.030000001</v>
      </c>
      <c r="D24" s="11">
        <v>9228729.6099999994</v>
      </c>
      <c r="E24" s="12">
        <v>10206571.07</v>
      </c>
      <c r="F24" s="12">
        <f t="shared" ref="F24:F26" si="4">E24-C24</f>
        <v>-21896361.960000001</v>
      </c>
      <c r="G24" s="12">
        <f t="shared" si="3"/>
        <v>977841.46000000089</v>
      </c>
      <c r="H24" s="12">
        <v>15667387.140000001</v>
      </c>
      <c r="I24" s="12">
        <v>16754862.300000001</v>
      </c>
    </row>
    <row r="25" spans="1:9" ht="41.25" customHeight="1" x14ac:dyDescent="0.2">
      <c r="A25" s="10" t="s">
        <v>33</v>
      </c>
      <c r="B25" s="6" t="s">
        <v>30</v>
      </c>
      <c r="C25" s="11">
        <v>122080628.79000001</v>
      </c>
      <c r="D25" s="11">
        <v>152730929.09999999</v>
      </c>
      <c r="E25" s="12">
        <v>143377870.19999999</v>
      </c>
      <c r="F25" s="12">
        <f t="shared" si="4"/>
        <v>21297241.409999982</v>
      </c>
      <c r="G25" s="12">
        <f t="shared" si="3"/>
        <v>-9353058.900000006</v>
      </c>
      <c r="H25" s="12">
        <v>148928628.19999999</v>
      </c>
      <c r="I25" s="12">
        <v>148822587.09999999</v>
      </c>
    </row>
    <row r="26" spans="1:9" ht="24.75" customHeight="1" x14ac:dyDescent="0.2">
      <c r="A26" s="10" t="s">
        <v>34</v>
      </c>
      <c r="B26" s="6" t="s">
        <v>25</v>
      </c>
      <c r="C26" s="11">
        <v>10601080.880000001</v>
      </c>
      <c r="D26" s="11">
        <v>16969682.02</v>
      </c>
      <c r="E26" s="12">
        <v>6320550.8899999997</v>
      </c>
      <c r="F26" s="12">
        <f t="shared" si="4"/>
        <v>-4280529.9900000012</v>
      </c>
      <c r="G26" s="12">
        <f t="shared" si="3"/>
        <v>-10649131.129999999</v>
      </c>
      <c r="H26" s="12">
        <v>6242430.8899999997</v>
      </c>
      <c r="I26" s="12">
        <v>6389688.5199999996</v>
      </c>
    </row>
    <row r="27" spans="1:9" ht="40.5" customHeight="1" x14ac:dyDescent="0.2">
      <c r="A27" s="13" t="s">
        <v>26</v>
      </c>
      <c r="B27" s="14" t="s">
        <v>27</v>
      </c>
      <c r="C27" s="15"/>
      <c r="D27" s="15">
        <v>0</v>
      </c>
      <c r="E27" s="16">
        <v>0</v>
      </c>
      <c r="F27" s="16">
        <f>E27-C27</f>
        <v>0</v>
      </c>
      <c r="G27" s="16">
        <f t="shared" si="3"/>
        <v>0</v>
      </c>
      <c r="H27" s="16">
        <v>0</v>
      </c>
      <c r="I27" s="16">
        <v>0</v>
      </c>
    </row>
    <row r="28" spans="1:9" ht="78" customHeight="1" x14ac:dyDescent="0.2">
      <c r="A28" s="13" t="s">
        <v>45</v>
      </c>
      <c r="B28" s="13" t="s">
        <v>46</v>
      </c>
      <c r="C28" s="15">
        <v>-97094.37</v>
      </c>
      <c r="D28" s="15">
        <v>-25535.77</v>
      </c>
      <c r="E28" s="16">
        <v>0</v>
      </c>
      <c r="F28" s="16">
        <f>E28-C28</f>
        <v>97094.37</v>
      </c>
      <c r="G28" s="16">
        <f t="shared" si="3"/>
        <v>25535.77</v>
      </c>
      <c r="H28" s="16" t="s">
        <v>47</v>
      </c>
      <c r="I28" s="16">
        <v>0</v>
      </c>
    </row>
  </sheetData>
  <autoFilter ref="A6:I6"/>
  <mergeCells count="1">
    <mergeCell ref="A1:I3"/>
  </mergeCells>
  <pageMargins left="0.23622047244094491" right="0.23622047244094491" top="0.74803149606299213" bottom="0.74803149606299213" header="0.31496062992125984" footer="0.31496062992125984"/>
  <pageSetup paperSize="9" scale="76" firstPageNumber="202" fitToHeight="0" orientation="landscape" useFirstPageNumber="1" r:id="rId1"/>
  <headerFooter alignWithMargins="0">
    <oddFooter xml:space="preserve">&amp;C
</oddFooter>
  </headerFooter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Company>Облфинуправление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Бабась Алексей Алексеевич</dc:creator>
  <cp:lastModifiedBy>User</cp:lastModifiedBy>
  <cp:lastPrinted>2021-11-12T08:51:10Z</cp:lastPrinted>
  <dcterms:created xsi:type="dcterms:W3CDTF">2000-09-29T06:30:00Z</dcterms:created>
  <dcterms:modified xsi:type="dcterms:W3CDTF">2024-02-13T08:07:11Z</dcterms:modified>
</cp:coreProperties>
</file>