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E51" i="1" l="1"/>
  <c r="L26" i="1" l="1"/>
  <c r="G26" i="1"/>
  <c r="G10" i="1"/>
  <c r="M48" i="1" l="1"/>
  <c r="L48" i="1"/>
  <c r="M40" i="1"/>
  <c r="L40" i="1"/>
  <c r="M32" i="1"/>
  <c r="L32" i="1"/>
  <c r="M21" i="1"/>
  <c r="L21" i="1"/>
  <c r="M10" i="1"/>
  <c r="L10" i="1"/>
  <c r="G48" i="1"/>
  <c r="G40" i="1"/>
  <c r="G32" i="1"/>
  <c r="G21" i="1"/>
  <c r="E48" i="1"/>
  <c r="E45" i="1"/>
  <c r="E26" i="1"/>
  <c r="E10" i="1"/>
  <c r="M51" i="1" l="1"/>
  <c r="L51" i="1"/>
  <c r="G51" i="1"/>
  <c r="K50" i="1"/>
  <c r="K49" i="1"/>
  <c r="K47" i="1"/>
  <c r="K46" i="1"/>
  <c r="K44" i="1"/>
  <c r="K43" i="1"/>
  <c r="K42" i="1"/>
  <c r="K41" i="1"/>
  <c r="K39" i="1"/>
  <c r="K38" i="1"/>
  <c r="K37" i="1"/>
  <c r="K36" i="1"/>
  <c r="K35" i="1"/>
  <c r="K34" i="1"/>
  <c r="K33" i="1"/>
  <c r="K29" i="1"/>
  <c r="K28" i="1"/>
  <c r="K27" i="1"/>
  <c r="K25" i="1"/>
  <c r="K24" i="1"/>
  <c r="K23" i="1"/>
  <c r="K22" i="1"/>
  <c r="K20" i="1"/>
  <c r="K19" i="1"/>
  <c r="K18" i="1"/>
  <c r="K17" i="1"/>
  <c r="K16" i="1"/>
  <c r="K15" i="1"/>
  <c r="K13" i="1"/>
  <c r="K12" i="1"/>
  <c r="K11" i="1"/>
  <c r="J50" i="1"/>
  <c r="J49" i="1"/>
  <c r="J47" i="1"/>
  <c r="J46" i="1"/>
  <c r="J44" i="1"/>
  <c r="J43" i="1"/>
  <c r="J42" i="1"/>
  <c r="J41" i="1"/>
  <c r="J40" i="1"/>
  <c r="J39" i="1"/>
  <c r="J38" i="1"/>
  <c r="J37" i="1"/>
  <c r="J36" i="1"/>
  <c r="J35" i="1"/>
  <c r="J34" i="1"/>
  <c r="J33" i="1"/>
  <c r="J29" i="1"/>
  <c r="J28" i="1"/>
  <c r="J27" i="1"/>
  <c r="J25" i="1"/>
  <c r="J24" i="1"/>
  <c r="J23" i="1"/>
  <c r="J22" i="1"/>
  <c r="J20" i="1"/>
  <c r="J19" i="1"/>
  <c r="J18" i="1"/>
  <c r="J17" i="1"/>
  <c r="J16" i="1"/>
  <c r="J15" i="1"/>
  <c r="J13" i="1"/>
  <c r="J12" i="1"/>
  <c r="J11" i="1"/>
  <c r="I50" i="1"/>
  <c r="I49" i="1"/>
  <c r="I47" i="1"/>
  <c r="I46" i="1"/>
  <c r="I44" i="1"/>
  <c r="I43" i="1"/>
  <c r="I42" i="1"/>
  <c r="I41" i="1"/>
  <c r="I39" i="1"/>
  <c r="I38" i="1"/>
  <c r="I37" i="1"/>
  <c r="I36" i="1"/>
  <c r="I35" i="1"/>
  <c r="I34" i="1"/>
  <c r="I33" i="1"/>
  <c r="I29" i="1"/>
  <c r="I28" i="1"/>
  <c r="I27" i="1"/>
  <c r="I25" i="1"/>
  <c r="I24" i="1"/>
  <c r="I23" i="1"/>
  <c r="I22" i="1"/>
  <c r="I20" i="1"/>
  <c r="I19" i="1"/>
  <c r="I18" i="1"/>
  <c r="I17" i="1"/>
  <c r="I16" i="1"/>
  <c r="I15" i="1"/>
  <c r="I13" i="1"/>
  <c r="I12" i="1"/>
  <c r="I11" i="1"/>
  <c r="H50" i="1"/>
  <c r="H49" i="1"/>
  <c r="H47" i="1"/>
  <c r="H46" i="1"/>
  <c r="H44" i="1"/>
  <c r="H43" i="1"/>
  <c r="H42" i="1"/>
  <c r="H41" i="1"/>
  <c r="H39" i="1"/>
  <c r="H38" i="1"/>
  <c r="H37" i="1"/>
  <c r="H36" i="1"/>
  <c r="H35" i="1"/>
  <c r="H34" i="1"/>
  <c r="H33" i="1"/>
  <c r="H29" i="1"/>
  <c r="H28" i="1"/>
  <c r="H27" i="1"/>
  <c r="H25" i="1"/>
  <c r="H24" i="1"/>
  <c r="H23" i="1"/>
  <c r="H22" i="1"/>
  <c r="H20" i="1"/>
  <c r="H19" i="1"/>
  <c r="H18" i="1"/>
  <c r="H17" i="1"/>
  <c r="H16" i="1"/>
  <c r="H15" i="1"/>
  <c r="H13" i="1"/>
  <c r="H12" i="1"/>
  <c r="H11" i="1"/>
  <c r="F26" i="1"/>
  <c r="K26" i="1" s="1"/>
  <c r="F40" i="1"/>
  <c r="K40" i="1" s="1"/>
  <c r="F10" i="1"/>
  <c r="J10" i="1" s="1"/>
  <c r="F48" i="1"/>
  <c r="K48" i="1" s="1"/>
  <c r="F45" i="1"/>
  <c r="J45" i="1" s="1"/>
  <c r="F32" i="1"/>
  <c r="J32" i="1" s="1"/>
  <c r="F21" i="1"/>
  <c r="J21" i="1" s="1"/>
  <c r="J48" i="1" l="1"/>
  <c r="K45" i="1"/>
  <c r="K32" i="1"/>
  <c r="J26" i="1"/>
  <c r="K21" i="1"/>
  <c r="K10" i="1"/>
  <c r="F51" i="1"/>
  <c r="E40" i="1"/>
  <c r="E32" i="1"/>
  <c r="E21" i="1"/>
  <c r="D10" i="1"/>
  <c r="H10" i="1" l="1"/>
  <c r="I10" i="1"/>
  <c r="K51" i="1"/>
  <c r="J51" i="1"/>
  <c r="D48" i="1"/>
  <c r="D45" i="1"/>
  <c r="D32" i="1"/>
  <c r="D26" i="1"/>
  <c r="D21" i="1"/>
  <c r="I48" i="1" l="1"/>
  <c r="H48" i="1"/>
  <c r="I45" i="1"/>
  <c r="H45" i="1"/>
  <c r="H40" i="1"/>
  <c r="I40" i="1"/>
  <c r="H32" i="1"/>
  <c r="I32" i="1"/>
  <c r="I26" i="1"/>
  <c r="H26" i="1"/>
  <c r="I21" i="1"/>
  <c r="H21" i="1"/>
  <c r="D51" i="1"/>
  <c r="I51" i="1" s="1"/>
  <c r="H51" i="1" l="1"/>
</calcChain>
</file>

<file path=xl/sharedStrings.xml><?xml version="1.0" encoding="utf-8"?>
<sst xmlns="http://schemas.openxmlformats.org/spreadsheetml/2006/main" count="150" uniqueCount="77">
  <si>
    <t/>
  </si>
  <si>
    <t>рублей</t>
  </si>
  <si>
    <t>Наименование</t>
  </si>
  <si>
    <t>Рз</t>
  </si>
  <si>
    <t>Пр</t>
  </si>
  <si>
    <t>2024 год</t>
  </si>
  <si>
    <t>1</t>
  </si>
  <si>
    <t>2</t>
  </si>
  <si>
    <t>3</t>
  </si>
  <si>
    <t>4</t>
  </si>
  <si>
    <t>5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</si>
  <si>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</si>
  <si>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</si>
  <si>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</si>
  <si>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</si>
  <si>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</si>
  <si>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</si>
  <si>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</si>
  <si>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</si>
  <si>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</si>
  <si>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</si>
  <si>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</si>
  <si>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</si>
  <si>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</si>
  <si>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</si>
  <si>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</si>
  <si>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</si>
  <si>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</si>
  <si>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Гражданская оборона</t>
  </si>
  <si>
    <t>09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</si>
  <si>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</si>
  <si>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</si>
  <si>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</si>
  <si>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</si>
  <si>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</si>
  <si>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</si>
  <si>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</si>
  <si>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</si>
  <si>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</si>
  <si>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</si>
  <si>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</si>
  <si>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</si>
  <si>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</si>
  <si>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</si>
  <si>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</si>
  <si>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</si>
  <si>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</si>
  <si>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</si>
  <si>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</si>
  <si>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</si>
  <si>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</si>
  <si>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10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</si>
  <si>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</si>
  <si>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</si>
  <si>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</si>
  <si>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</si>
  <si>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</si>
  <si>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</si>
  <si>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</si>
  <si>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</si>
  <si>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</si>
  <si>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</si>
  <si>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ИТОГО:</t>
  </si>
  <si>
    <t>Социальное обеспечение населения</t>
  </si>
  <si>
    <t>Другие вопросы в области охраны окружающей среды</t>
  </si>
  <si>
    <t>Охрана окружающей среды</t>
  </si>
  <si>
    <t>2025 год</t>
  </si>
  <si>
    <t>2022 год (факт)</t>
  </si>
  <si>
    <t xml:space="preserve">2023 год (первоначальный) </t>
  </si>
  <si>
    <t>2023 год (оценка)</t>
  </si>
  <si>
    <t>2024-2022</t>
  </si>
  <si>
    <t>2024/2022</t>
  </si>
  <si>
    <t>2024-2023 (оценка)</t>
  </si>
  <si>
    <t>2024/2023(оценка)</t>
  </si>
  <si>
    <t>2026 год</t>
  </si>
  <si>
    <t>Обеспечение проведения выборов и референдумов</t>
  </si>
  <si>
    <t>Анализ изменения  бюджета Гордеевского муниципального района Брянской области по функциональной структуре расходов на 2022-2026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</si>
</sst>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workbookViewId="0">
      <selection activeCell="F8" sqref="F8"/>
    </sheetView>
  </sheetViews>
  <sheetFormatPr defaultRowHeight="12.75" x14ac:dyDescent="0.2"/>
  <cols>
    <col min="1" max="1" width="45.83203125" customWidth="1"/>
    <col min="2" max="2" width="11.1640625" customWidth="1"/>
    <col min="3" max="3" width="15" customWidth="1"/>
    <col min="4" max="4" width="20" customWidth="1"/>
    <col min="5" max="6" width="23.5" customWidth="1"/>
    <col min="7" max="11" width="25" customWidth="1"/>
    <col min="12" max="12" width="25.5" customWidth="1"/>
    <col min="13" max="13" width="26.1640625" customWidth="1"/>
  </cols>
  <sheetData>
    <row r="1" spans="1:13" x14ac:dyDescent="0.2">
      <c r="M1" s="7"/>
    </row>
    <row r="2" spans="1:13" x14ac:dyDescent="0.2">
      <c r="G2" s="21"/>
      <c r="H2" s="21"/>
      <c r="I2" s="21"/>
      <c r="J2" s="21"/>
      <c r="K2" s="21"/>
      <c r="L2" s="21"/>
      <c r="M2" s="21"/>
    </row>
    <row r="3" spans="1:13" x14ac:dyDescent="0.2">
      <c r="G3" s="21"/>
      <c r="H3" s="21"/>
      <c r="I3" s="21"/>
      <c r="J3" s="21"/>
      <c r="K3" s="21"/>
      <c r="L3" s="21"/>
      <c r="M3" s="21"/>
    </row>
    <row r="4" spans="1:13" x14ac:dyDescent="0.2">
      <c r="G4" s="21"/>
      <c r="H4" s="21"/>
      <c r="I4" s="21"/>
      <c r="J4" s="21"/>
      <c r="K4" s="21"/>
      <c r="L4" s="21"/>
      <c r="M4" s="21"/>
    </row>
    <row r="5" spans="1:13" ht="14.25" customHeight="1" x14ac:dyDescent="0.2">
      <c r="A5" s="1" t="s">
        <v>0</v>
      </c>
      <c r="B5" s="1" t="s">
        <v>0</v>
      </c>
      <c r="C5" s="2" t="s">
        <v>0</v>
      </c>
      <c r="D5" s="2" t="s">
        <v>0</v>
      </c>
      <c r="E5" s="2" t="s">
        <v>0</v>
      </c>
      <c r="F5" s="8"/>
      <c r="G5" s="2" t="s">
        <v>0</v>
      </c>
      <c r="H5" s="8"/>
      <c r="I5" s="8"/>
      <c r="J5" s="8"/>
      <c r="K5" s="8"/>
      <c r="L5" s="17" t="s">
        <v>0</v>
      </c>
      <c r="M5" s="17"/>
    </row>
    <row r="6" spans="1:13" ht="51.75" customHeight="1" x14ac:dyDescent="0.2">
      <c r="A6" s="18" t="s">
        <v>76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</row>
    <row r="7" spans="1:13" ht="15" customHeight="1" x14ac:dyDescent="0.2">
      <c r="A7" s="20" t="s">
        <v>1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3" ht="27.75" customHeight="1" x14ac:dyDescent="0.2">
      <c r="A8" s="3" t="s">
        <v>2</v>
      </c>
      <c r="B8" s="3" t="s">
        <v>3</v>
      </c>
      <c r="C8" s="3" t="s">
        <v>4</v>
      </c>
      <c r="D8" s="3" t="s">
        <v>67</v>
      </c>
      <c r="E8" s="3" t="s">
        <v>68</v>
      </c>
      <c r="F8" s="22" t="s">
        <v>69</v>
      </c>
      <c r="G8" s="3" t="s">
        <v>5</v>
      </c>
      <c r="H8" s="3" t="s">
        <v>70</v>
      </c>
      <c r="I8" s="3" t="s">
        <v>71</v>
      </c>
      <c r="J8" s="3" t="s">
        <v>72</v>
      </c>
      <c r="K8" s="3" t="s">
        <v>73</v>
      </c>
      <c r="L8" s="3" t="s">
        <v>66</v>
      </c>
      <c r="M8" s="15" t="s">
        <v>74</v>
      </c>
    </row>
    <row r="9" spans="1:13" ht="14.45" customHeight="1" x14ac:dyDescent="0.2">
      <c r="A9" s="3" t="s">
        <v>6</v>
      </c>
      <c r="B9" s="3" t="s">
        <v>7</v>
      </c>
      <c r="C9" s="3" t="s">
        <v>8</v>
      </c>
      <c r="D9" s="3" t="s">
        <v>9</v>
      </c>
      <c r="E9" s="3" t="s">
        <v>10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</row>
    <row r="10" spans="1:13" ht="30" customHeight="1" x14ac:dyDescent="0.2">
      <c r="A10" s="4" t="s">
        <v>11</v>
      </c>
      <c r="B10" s="3" t="s">
        <v>12</v>
      </c>
      <c r="C10" s="3" t="s">
        <v>0</v>
      </c>
      <c r="D10" s="5">
        <f>D11+D12+D13+D15+D16</f>
        <v>27715276.910000004</v>
      </c>
      <c r="E10" s="5">
        <f>E11+E12+E13+E15+E16</f>
        <v>30595348</v>
      </c>
      <c r="F10" s="5">
        <f>F11+F12+F13+F15+F16</f>
        <v>27144500</v>
      </c>
      <c r="G10" s="5">
        <f>G11+G12+G13+G15+G16+G14</f>
        <v>32776308</v>
      </c>
      <c r="H10" s="5">
        <f>G10-D10</f>
        <v>5061031.0899999961</v>
      </c>
      <c r="I10" s="5">
        <f>G10/D10*100</f>
        <v>118.26079929287631</v>
      </c>
      <c r="J10" s="5">
        <f>G10-F10</f>
        <v>5631808</v>
      </c>
      <c r="K10" s="5">
        <f>G10/F10*100</f>
        <v>120.74751054541434</v>
      </c>
      <c r="L10" s="5">
        <f>L11+L12+L13+L15+L16</f>
        <v>34016947</v>
      </c>
      <c r="M10" s="5">
        <f>M11+M12+M13+M15+M16</f>
        <v>36079075</v>
      </c>
    </row>
    <row r="11" spans="1:13" ht="96.6" customHeight="1" x14ac:dyDescent="0.2">
      <c r="A11" s="4" t="s">
        <v>13</v>
      </c>
      <c r="B11" s="3" t="s">
        <v>12</v>
      </c>
      <c r="C11" s="3" t="s">
        <v>14</v>
      </c>
      <c r="D11" s="5">
        <v>19653374.640000001</v>
      </c>
      <c r="E11" s="5">
        <v>21208436</v>
      </c>
      <c r="F11" s="5">
        <v>18655897</v>
      </c>
      <c r="G11" s="5">
        <v>21861267</v>
      </c>
      <c r="H11" s="5">
        <f t="shared" ref="H11:H51" si="0">G11-D11</f>
        <v>2207892.3599999994</v>
      </c>
      <c r="I11" s="5">
        <f t="shared" ref="I11:I51" si="1">G11/D11*100</f>
        <v>111.23416410892781</v>
      </c>
      <c r="J11" s="5">
        <f t="shared" ref="J11:J51" si="2">G11-F11</f>
        <v>3205370</v>
      </c>
      <c r="K11" s="5">
        <f t="shared" ref="K11:K51" si="3">G11/F11*100</f>
        <v>117.18153782688658</v>
      </c>
      <c r="L11" s="5">
        <v>21861267</v>
      </c>
      <c r="M11" s="5">
        <v>21861267</v>
      </c>
    </row>
    <row r="12" spans="1:13" ht="15" customHeight="1" x14ac:dyDescent="0.2">
      <c r="A12" s="4" t="s">
        <v>15</v>
      </c>
      <c r="B12" s="3" t="s">
        <v>12</v>
      </c>
      <c r="C12" s="3" t="s">
        <v>16</v>
      </c>
      <c r="D12" s="5">
        <v>25178</v>
      </c>
      <c r="E12" s="5">
        <v>747</v>
      </c>
      <c r="F12" s="5">
        <v>25178</v>
      </c>
      <c r="G12" s="5">
        <v>4123</v>
      </c>
      <c r="H12" s="5">
        <f t="shared" si="0"/>
        <v>-21055</v>
      </c>
      <c r="I12" s="5">
        <f t="shared" si="1"/>
        <v>16.375407101437762</v>
      </c>
      <c r="J12" s="5">
        <f t="shared" si="2"/>
        <v>-21055</v>
      </c>
      <c r="K12" s="5">
        <f t="shared" si="3"/>
        <v>16.375407101437762</v>
      </c>
      <c r="L12" s="5">
        <v>4281</v>
      </c>
      <c r="M12" s="5">
        <v>25983</v>
      </c>
    </row>
    <row r="13" spans="1:13" ht="64.5" customHeight="1" x14ac:dyDescent="0.2">
      <c r="A13" s="4" t="s">
        <v>17</v>
      </c>
      <c r="B13" s="3" t="s">
        <v>12</v>
      </c>
      <c r="C13" s="3" t="s">
        <v>18</v>
      </c>
      <c r="D13" s="5">
        <v>4095760.17</v>
      </c>
      <c r="E13" s="5">
        <v>4530000</v>
      </c>
      <c r="F13" s="5">
        <v>4415060</v>
      </c>
      <c r="G13" s="5">
        <v>4801166</v>
      </c>
      <c r="H13" s="5">
        <f t="shared" si="0"/>
        <v>705405.83000000007</v>
      </c>
      <c r="I13" s="5">
        <f t="shared" si="1"/>
        <v>117.22283045689173</v>
      </c>
      <c r="J13" s="5">
        <f t="shared" si="2"/>
        <v>386106</v>
      </c>
      <c r="K13" s="5">
        <f t="shared" si="3"/>
        <v>108.74520391568858</v>
      </c>
      <c r="L13" s="5">
        <v>4801166</v>
      </c>
      <c r="M13" s="5">
        <v>4801166</v>
      </c>
    </row>
    <row r="14" spans="1:13" ht="36.75" customHeight="1" x14ac:dyDescent="0.2">
      <c r="A14" s="4" t="s">
        <v>75</v>
      </c>
      <c r="B14" s="3" t="s">
        <v>12</v>
      </c>
      <c r="C14" s="9" t="s">
        <v>42</v>
      </c>
      <c r="D14" s="5"/>
      <c r="E14" s="5"/>
      <c r="F14" s="5"/>
      <c r="G14" s="5">
        <v>250000</v>
      </c>
      <c r="H14" s="5"/>
      <c r="I14" s="5"/>
      <c r="J14" s="5"/>
      <c r="K14" s="5"/>
      <c r="L14" s="5"/>
      <c r="M14" s="5"/>
    </row>
    <row r="15" spans="1:13" ht="15" customHeight="1" x14ac:dyDescent="0.2">
      <c r="A15" s="4" t="s">
        <v>19</v>
      </c>
      <c r="B15" s="3" t="s">
        <v>12</v>
      </c>
      <c r="C15" s="3" t="s">
        <v>20</v>
      </c>
      <c r="D15" s="5">
        <v>0</v>
      </c>
      <c r="E15" s="5">
        <v>258000</v>
      </c>
      <c r="F15" s="5">
        <v>0</v>
      </c>
      <c r="G15" s="5">
        <v>300000</v>
      </c>
      <c r="H15" s="5">
        <f t="shared" si="0"/>
        <v>300000</v>
      </c>
      <c r="I15" s="5" t="e">
        <f t="shared" si="1"/>
        <v>#DIV/0!</v>
      </c>
      <c r="J15" s="5">
        <f t="shared" si="2"/>
        <v>300000</v>
      </c>
      <c r="K15" s="5" t="e">
        <f t="shared" si="3"/>
        <v>#DIV/0!</v>
      </c>
      <c r="L15" s="5">
        <v>300000</v>
      </c>
      <c r="M15" s="5">
        <v>300000</v>
      </c>
    </row>
    <row r="16" spans="1:13" ht="15" customHeight="1" x14ac:dyDescent="0.2">
      <c r="A16" s="4" t="s">
        <v>21</v>
      </c>
      <c r="B16" s="3" t="s">
        <v>12</v>
      </c>
      <c r="C16" s="3" t="s">
        <v>22</v>
      </c>
      <c r="D16" s="5">
        <v>3940964.1</v>
      </c>
      <c r="E16" s="5">
        <v>4598165</v>
      </c>
      <c r="F16" s="5">
        <v>4048365</v>
      </c>
      <c r="G16" s="5">
        <v>5559752</v>
      </c>
      <c r="H16" s="5">
        <f t="shared" si="0"/>
        <v>1618787.9</v>
      </c>
      <c r="I16" s="5">
        <f t="shared" si="1"/>
        <v>141.07593621570925</v>
      </c>
      <c r="J16" s="5">
        <f t="shared" si="2"/>
        <v>1511387</v>
      </c>
      <c r="K16" s="5">
        <f t="shared" si="3"/>
        <v>137.33326910987523</v>
      </c>
      <c r="L16" s="5">
        <v>7050233</v>
      </c>
      <c r="M16" s="5">
        <v>9090659</v>
      </c>
    </row>
    <row r="17" spans="1:13" ht="15" customHeight="1" x14ac:dyDescent="0.2">
      <c r="A17" s="4" t="s">
        <v>23</v>
      </c>
      <c r="B17" s="3" t="s">
        <v>24</v>
      </c>
      <c r="C17" s="3" t="s">
        <v>0</v>
      </c>
      <c r="D17" s="5">
        <v>1106772</v>
      </c>
      <c r="E17" s="5">
        <v>1264438</v>
      </c>
      <c r="F17" s="5">
        <v>1264438</v>
      </c>
      <c r="G17" s="5"/>
      <c r="H17" s="5">
        <f t="shared" si="0"/>
        <v>-1106772</v>
      </c>
      <c r="I17" s="5">
        <f t="shared" si="1"/>
        <v>0</v>
      </c>
      <c r="J17" s="5">
        <f t="shared" si="2"/>
        <v>-1264438</v>
      </c>
      <c r="K17" s="5">
        <f t="shared" si="3"/>
        <v>0</v>
      </c>
      <c r="L17" s="5"/>
      <c r="M17" s="5"/>
    </row>
    <row r="18" spans="1:13" ht="32.25" customHeight="1" x14ac:dyDescent="0.2">
      <c r="A18" s="4" t="s">
        <v>25</v>
      </c>
      <c r="B18" s="3" t="s">
        <v>24</v>
      </c>
      <c r="C18" s="3" t="s">
        <v>26</v>
      </c>
      <c r="D18" s="5">
        <v>1106772</v>
      </c>
      <c r="E18" s="5">
        <v>1264438</v>
      </c>
      <c r="F18" s="5">
        <v>1264438</v>
      </c>
      <c r="G18" s="5"/>
      <c r="H18" s="5">
        <f t="shared" si="0"/>
        <v>-1106772</v>
      </c>
      <c r="I18" s="5">
        <f t="shared" si="1"/>
        <v>0</v>
      </c>
      <c r="J18" s="5">
        <f t="shared" si="2"/>
        <v>-1264438</v>
      </c>
      <c r="K18" s="5">
        <f t="shared" si="3"/>
        <v>0</v>
      </c>
      <c r="L18" s="5"/>
      <c r="M18" s="5"/>
    </row>
    <row r="19" spans="1:13" ht="32.25" customHeight="1" x14ac:dyDescent="0.2">
      <c r="A19" s="4" t="s">
        <v>27</v>
      </c>
      <c r="B19" s="3" t="s">
        <v>26</v>
      </c>
      <c r="C19" s="3" t="s">
        <v>0</v>
      </c>
      <c r="D19" s="5">
        <v>4029538.09</v>
      </c>
      <c r="E19" s="5">
        <v>3700000</v>
      </c>
      <c r="F19" s="5">
        <v>3932057</v>
      </c>
      <c r="G19" s="5">
        <v>3952433</v>
      </c>
      <c r="H19" s="5">
        <f t="shared" si="0"/>
        <v>-77105.089999999851</v>
      </c>
      <c r="I19" s="5">
        <f t="shared" si="1"/>
        <v>98.086503011564787</v>
      </c>
      <c r="J19" s="5">
        <f t="shared" si="2"/>
        <v>20376</v>
      </c>
      <c r="K19" s="5">
        <f t="shared" si="3"/>
        <v>100.51820205047892</v>
      </c>
      <c r="L19" s="5">
        <v>3952433</v>
      </c>
      <c r="M19" s="5">
        <v>3952433</v>
      </c>
    </row>
    <row r="20" spans="1:13" ht="15" customHeight="1" x14ac:dyDescent="0.2">
      <c r="A20" s="4" t="s">
        <v>28</v>
      </c>
      <c r="B20" s="3" t="s">
        <v>26</v>
      </c>
      <c r="C20" s="3" t="s">
        <v>29</v>
      </c>
      <c r="D20" s="5">
        <v>4029538.09</v>
      </c>
      <c r="E20" s="5">
        <v>3700000</v>
      </c>
      <c r="F20" s="5">
        <v>3932057</v>
      </c>
      <c r="G20" s="5">
        <v>3952433</v>
      </c>
      <c r="H20" s="5">
        <f t="shared" si="0"/>
        <v>-77105.089999999851</v>
      </c>
      <c r="I20" s="5">
        <f t="shared" si="1"/>
        <v>98.086503011564787</v>
      </c>
      <c r="J20" s="5">
        <f t="shared" si="2"/>
        <v>20376</v>
      </c>
      <c r="K20" s="5">
        <f t="shared" si="3"/>
        <v>100.51820205047892</v>
      </c>
      <c r="L20" s="5">
        <v>3952433</v>
      </c>
      <c r="M20" s="5">
        <v>3952433</v>
      </c>
    </row>
    <row r="21" spans="1:13" ht="27.75" customHeight="1" x14ac:dyDescent="0.2">
      <c r="A21" s="4" t="s">
        <v>30</v>
      </c>
      <c r="B21" s="3" t="s">
        <v>14</v>
      </c>
      <c r="C21" s="3" t="s">
        <v>0</v>
      </c>
      <c r="D21" s="5">
        <f>D22+D23+D24+D25</f>
        <v>18867400.02</v>
      </c>
      <c r="E21" s="5">
        <f>E22+E23+E24+E25</f>
        <v>15573886.1</v>
      </c>
      <c r="F21" s="5">
        <f>F22+F23+F24+F25</f>
        <v>18931023.119999997</v>
      </c>
      <c r="G21" s="5">
        <f>G22+G23+G24</f>
        <v>16460051.199999999</v>
      </c>
      <c r="H21" s="5">
        <f t="shared" si="0"/>
        <v>-2407348.8200000003</v>
      </c>
      <c r="I21" s="5">
        <f t="shared" si="1"/>
        <v>87.240696558889198</v>
      </c>
      <c r="J21" s="5">
        <f t="shared" si="2"/>
        <v>-2470971.9199999981</v>
      </c>
      <c r="K21" s="5">
        <f t="shared" si="3"/>
        <v>86.94749932775953</v>
      </c>
      <c r="L21" s="5">
        <f>L22+L23+L24+L25</f>
        <v>21237774.48</v>
      </c>
      <c r="M21" s="5">
        <f>M22+M23+M24+M25</f>
        <v>20684130.060000002</v>
      </c>
    </row>
    <row r="22" spans="1:13" ht="15" customHeight="1" x14ac:dyDescent="0.2">
      <c r="A22" s="4" t="s">
        <v>31</v>
      </c>
      <c r="B22" s="3" t="s">
        <v>14</v>
      </c>
      <c r="C22" s="3" t="s">
        <v>16</v>
      </c>
      <c r="D22" s="5">
        <v>595292.18000000005</v>
      </c>
      <c r="E22" s="5">
        <v>127743.1</v>
      </c>
      <c r="F22" s="5">
        <v>127743.1</v>
      </c>
      <c r="G22" s="5">
        <v>255486.2</v>
      </c>
      <c r="H22" s="5">
        <f t="shared" si="0"/>
        <v>-339805.98000000004</v>
      </c>
      <c r="I22" s="5">
        <f t="shared" si="1"/>
        <v>42.917781987325952</v>
      </c>
      <c r="J22" s="5">
        <f t="shared" si="2"/>
        <v>127743.1</v>
      </c>
      <c r="K22" s="5">
        <f t="shared" si="3"/>
        <v>200</v>
      </c>
      <c r="L22" s="5">
        <v>255486.2</v>
      </c>
      <c r="M22" s="5">
        <v>127743.1</v>
      </c>
    </row>
    <row r="23" spans="1:13" ht="15" customHeight="1" x14ac:dyDescent="0.2">
      <c r="A23" s="4" t="s">
        <v>32</v>
      </c>
      <c r="B23" s="3" t="s">
        <v>14</v>
      </c>
      <c r="C23" s="3" t="s">
        <v>33</v>
      </c>
      <c r="D23" s="5">
        <v>4172095.71</v>
      </c>
      <c r="E23" s="5">
        <v>4397400</v>
      </c>
      <c r="F23" s="5">
        <v>5397400</v>
      </c>
      <c r="G23" s="5">
        <v>6284000</v>
      </c>
      <c r="H23" s="5">
        <f t="shared" si="0"/>
        <v>2111904.29</v>
      </c>
      <c r="I23" s="5">
        <f t="shared" si="1"/>
        <v>150.61974692809721</v>
      </c>
      <c r="J23" s="5">
        <f t="shared" si="2"/>
        <v>886600</v>
      </c>
      <c r="K23" s="5">
        <f t="shared" si="3"/>
        <v>116.42642753918553</v>
      </c>
      <c r="L23" s="5">
        <v>3000000</v>
      </c>
      <c r="M23" s="5">
        <v>3000000</v>
      </c>
    </row>
    <row r="24" spans="1:13" ht="32.25" customHeight="1" x14ac:dyDescent="0.2">
      <c r="A24" s="4" t="s">
        <v>34</v>
      </c>
      <c r="B24" s="3" t="s">
        <v>14</v>
      </c>
      <c r="C24" s="3" t="s">
        <v>29</v>
      </c>
      <c r="D24" s="5">
        <v>14100012.130000001</v>
      </c>
      <c r="E24" s="5">
        <v>11048743</v>
      </c>
      <c r="F24" s="5">
        <v>13405880.02</v>
      </c>
      <c r="G24" s="5">
        <v>9920565</v>
      </c>
      <c r="H24" s="5">
        <f t="shared" si="0"/>
        <v>-4179447.1300000008</v>
      </c>
      <c r="I24" s="5">
        <f t="shared" si="1"/>
        <v>70.35855649295813</v>
      </c>
      <c r="J24" s="5">
        <f t="shared" si="2"/>
        <v>-3485315.0199999996</v>
      </c>
      <c r="K24" s="5">
        <f t="shared" si="3"/>
        <v>74.001594712168711</v>
      </c>
      <c r="L24" s="5">
        <v>13803143</v>
      </c>
      <c r="M24" s="5">
        <v>13839239</v>
      </c>
    </row>
    <row r="25" spans="1:13" ht="32.25" customHeight="1" x14ac:dyDescent="0.2">
      <c r="A25" s="4" t="s">
        <v>35</v>
      </c>
      <c r="B25" s="3" t="s">
        <v>14</v>
      </c>
      <c r="C25" s="3" t="s">
        <v>36</v>
      </c>
      <c r="D25" s="5">
        <v>0</v>
      </c>
      <c r="E25" s="5">
        <v>0</v>
      </c>
      <c r="F25" s="5">
        <v>0</v>
      </c>
      <c r="G25" s="5">
        <v>0</v>
      </c>
      <c r="H25" s="5">
        <f t="shared" si="0"/>
        <v>0</v>
      </c>
      <c r="I25" s="5" t="e">
        <f t="shared" si="1"/>
        <v>#DIV/0!</v>
      </c>
      <c r="J25" s="5">
        <f t="shared" si="2"/>
        <v>0</v>
      </c>
      <c r="K25" s="5" t="e">
        <f t="shared" si="3"/>
        <v>#DIV/0!</v>
      </c>
      <c r="L25" s="5">
        <v>4179145.28</v>
      </c>
      <c r="M25" s="5">
        <v>3717147.96</v>
      </c>
    </row>
    <row r="26" spans="1:13" ht="25.5" customHeight="1" x14ac:dyDescent="0.2">
      <c r="A26" s="4" t="s">
        <v>37</v>
      </c>
      <c r="B26" s="3" t="s">
        <v>16</v>
      </c>
      <c r="C26" s="3" t="s">
        <v>0</v>
      </c>
      <c r="D26" s="5">
        <f>D27+D28+D29</f>
        <v>22563051.57</v>
      </c>
      <c r="E26" s="5">
        <f>E27+E29</f>
        <v>50000</v>
      </c>
      <c r="F26" s="5">
        <f>F27+F29</f>
        <v>533630</v>
      </c>
      <c r="G26" s="5">
        <f>G27+G28+G29</f>
        <v>2994450.8</v>
      </c>
      <c r="H26" s="5">
        <f t="shared" si="0"/>
        <v>-19568600.77</v>
      </c>
      <c r="I26" s="5">
        <f t="shared" si="1"/>
        <v>13.271479660940205</v>
      </c>
      <c r="J26" s="5">
        <f t="shared" si="2"/>
        <v>2460820.7999999998</v>
      </c>
      <c r="K26" s="5">
        <f t="shared" si="3"/>
        <v>561.14738676611125</v>
      </c>
      <c r="L26" s="5">
        <f>L27</f>
        <v>842105.26</v>
      </c>
      <c r="M26" s="5">
        <v>0</v>
      </c>
    </row>
    <row r="27" spans="1:13" ht="15" customHeight="1" x14ac:dyDescent="0.2">
      <c r="A27" s="4" t="s">
        <v>38</v>
      </c>
      <c r="B27" s="3" t="s">
        <v>16</v>
      </c>
      <c r="C27" s="3" t="s">
        <v>24</v>
      </c>
      <c r="D27" s="5">
        <v>7065757.4500000002</v>
      </c>
      <c r="E27" s="5">
        <v>50000</v>
      </c>
      <c r="F27" s="16">
        <v>533630</v>
      </c>
      <c r="G27" s="5">
        <v>2736842.11</v>
      </c>
      <c r="H27" s="5">
        <f t="shared" si="0"/>
        <v>-4328915.34</v>
      </c>
      <c r="I27" s="5">
        <f t="shared" si="1"/>
        <v>38.733881390168577</v>
      </c>
      <c r="J27" s="5">
        <f t="shared" si="2"/>
        <v>2203212.11</v>
      </c>
      <c r="K27" s="5">
        <f t="shared" si="3"/>
        <v>512.87261023555641</v>
      </c>
      <c r="L27" s="5">
        <v>842105.26</v>
      </c>
      <c r="M27" s="5">
        <v>0</v>
      </c>
    </row>
    <row r="28" spans="1:13" ht="15" customHeight="1" x14ac:dyDescent="0.2">
      <c r="A28" s="4" t="s">
        <v>39</v>
      </c>
      <c r="B28" s="3" t="s">
        <v>16</v>
      </c>
      <c r="C28" s="3" t="s">
        <v>26</v>
      </c>
      <c r="D28" s="5">
        <v>0</v>
      </c>
      <c r="E28" s="5">
        <v>0</v>
      </c>
      <c r="F28" s="16">
        <v>0</v>
      </c>
      <c r="G28" s="5">
        <v>150363.67000000001</v>
      </c>
      <c r="H28" s="5">
        <f t="shared" si="0"/>
        <v>150363.67000000001</v>
      </c>
      <c r="I28" s="5" t="e">
        <f t="shared" si="1"/>
        <v>#DIV/0!</v>
      </c>
      <c r="J28" s="5">
        <f t="shared" si="2"/>
        <v>150363.67000000001</v>
      </c>
      <c r="K28" s="5" t="e">
        <f t="shared" si="3"/>
        <v>#DIV/0!</v>
      </c>
      <c r="L28" s="5">
        <v>0</v>
      </c>
      <c r="M28" s="5">
        <v>0</v>
      </c>
    </row>
    <row r="29" spans="1:13" ht="32.25" customHeight="1" x14ac:dyDescent="0.2">
      <c r="A29" s="4" t="s">
        <v>40</v>
      </c>
      <c r="B29" s="3" t="s">
        <v>16</v>
      </c>
      <c r="C29" s="3" t="s">
        <v>16</v>
      </c>
      <c r="D29" s="5">
        <v>15497294.119999999</v>
      </c>
      <c r="E29" s="5">
        <v>0</v>
      </c>
      <c r="F29" s="16">
        <v>0</v>
      </c>
      <c r="G29" s="5">
        <v>107245.02</v>
      </c>
      <c r="H29" s="5">
        <f t="shared" si="0"/>
        <v>-15390049.1</v>
      </c>
      <c r="I29" s="5">
        <f t="shared" si="1"/>
        <v>0.69202416350603535</v>
      </c>
      <c r="J29" s="5">
        <f t="shared" si="2"/>
        <v>107245.02</v>
      </c>
      <c r="K29" s="5" t="e">
        <f t="shared" si="3"/>
        <v>#DIV/0!</v>
      </c>
      <c r="L29" s="5">
        <v>0</v>
      </c>
      <c r="M29" s="5">
        <v>0</v>
      </c>
    </row>
    <row r="30" spans="1:13" ht="32.25" customHeight="1" x14ac:dyDescent="0.2">
      <c r="A30" s="14" t="s">
        <v>65</v>
      </c>
      <c r="B30" s="9" t="s">
        <v>18</v>
      </c>
      <c r="C30" s="9"/>
      <c r="D30" s="5"/>
      <c r="E30" s="5">
        <v>42000</v>
      </c>
      <c r="F30" s="16"/>
      <c r="G30" s="5">
        <v>56600</v>
      </c>
      <c r="H30" s="5"/>
      <c r="I30" s="5"/>
      <c r="J30" s="5"/>
      <c r="K30" s="5"/>
      <c r="L30" s="5">
        <v>56600</v>
      </c>
      <c r="M30" s="5">
        <v>56600</v>
      </c>
    </row>
    <row r="31" spans="1:13" ht="32.25" customHeight="1" x14ac:dyDescent="0.2">
      <c r="A31" s="14" t="s">
        <v>64</v>
      </c>
      <c r="B31" s="9" t="s">
        <v>18</v>
      </c>
      <c r="C31" s="9" t="s">
        <v>16</v>
      </c>
      <c r="D31" s="5"/>
      <c r="E31" s="5">
        <v>42000</v>
      </c>
      <c r="F31" s="16"/>
      <c r="G31" s="5">
        <v>56600</v>
      </c>
      <c r="H31" s="5"/>
      <c r="I31" s="5"/>
      <c r="J31" s="5"/>
      <c r="K31" s="5"/>
      <c r="L31" s="5">
        <v>56600</v>
      </c>
      <c r="M31" s="5">
        <v>56600</v>
      </c>
    </row>
    <row r="32" spans="1:13" ht="22.5" customHeight="1" x14ac:dyDescent="0.2">
      <c r="A32" s="4" t="s">
        <v>41</v>
      </c>
      <c r="B32" s="3" t="s">
        <v>42</v>
      </c>
      <c r="C32" s="3" t="s">
        <v>0</v>
      </c>
      <c r="D32" s="5">
        <f>D33+D34+D35+D36+D37</f>
        <v>157858327.69</v>
      </c>
      <c r="E32" s="5">
        <f>E33+E34+E35+E36+E37</f>
        <v>152919350.94999999</v>
      </c>
      <c r="F32" s="5">
        <f>F33+F34+F35+F36+F37</f>
        <v>159073931.04000002</v>
      </c>
      <c r="G32" s="5">
        <f>G33+G34+G35+G36+G37</f>
        <v>165785080.97</v>
      </c>
      <c r="H32" s="5">
        <f t="shared" si="0"/>
        <v>7926753.2800000012</v>
      </c>
      <c r="I32" s="5">
        <f t="shared" si="1"/>
        <v>105.02143497653572</v>
      </c>
      <c r="J32" s="5">
        <f t="shared" si="2"/>
        <v>6711149.9299999774</v>
      </c>
      <c r="K32" s="5">
        <f t="shared" si="3"/>
        <v>104.21888733504198</v>
      </c>
      <c r="L32" s="5">
        <f>L33+L34+L35+L36+L37</f>
        <v>149123024.00999999</v>
      </c>
      <c r="M32" s="5">
        <f>M33+M34+M35+M36+M37</f>
        <v>146007819.09</v>
      </c>
    </row>
    <row r="33" spans="1:13" ht="15" customHeight="1" x14ac:dyDescent="0.2">
      <c r="A33" s="4" t="s">
        <v>43</v>
      </c>
      <c r="B33" s="3" t="s">
        <v>42</v>
      </c>
      <c r="C33" s="3" t="s">
        <v>12</v>
      </c>
      <c r="D33" s="5">
        <v>31010669.329999998</v>
      </c>
      <c r="E33" s="5">
        <v>32521533</v>
      </c>
      <c r="F33" s="5">
        <v>32971533</v>
      </c>
      <c r="G33" s="5">
        <v>34690863</v>
      </c>
      <c r="H33" s="5">
        <f t="shared" si="0"/>
        <v>3680193.6700000018</v>
      </c>
      <c r="I33" s="5">
        <f t="shared" si="1"/>
        <v>111.86750802066614</v>
      </c>
      <c r="J33" s="5">
        <f t="shared" si="2"/>
        <v>1719330</v>
      </c>
      <c r="K33" s="5">
        <f t="shared" si="3"/>
        <v>105.21458920335915</v>
      </c>
      <c r="L33" s="5">
        <v>30930711</v>
      </c>
      <c r="M33" s="5">
        <v>30430911</v>
      </c>
    </row>
    <row r="34" spans="1:13" ht="15" customHeight="1" x14ac:dyDescent="0.2">
      <c r="A34" s="4" t="s">
        <v>44</v>
      </c>
      <c r="B34" s="3" t="s">
        <v>42</v>
      </c>
      <c r="C34" s="3" t="s">
        <v>24</v>
      </c>
      <c r="D34" s="5">
        <v>113399328.83</v>
      </c>
      <c r="E34" s="5">
        <v>107607450.95</v>
      </c>
      <c r="F34" s="5">
        <v>113172031.04000001</v>
      </c>
      <c r="G34" s="5">
        <v>114503431.97</v>
      </c>
      <c r="H34" s="5">
        <f t="shared" si="0"/>
        <v>1104103.1400000006</v>
      </c>
      <c r="I34" s="5">
        <f t="shared" si="1"/>
        <v>100.97364168852816</v>
      </c>
      <c r="J34" s="5">
        <f t="shared" si="2"/>
        <v>1331400.9299999923</v>
      </c>
      <c r="K34" s="5">
        <f t="shared" si="3"/>
        <v>101.1764399010648</v>
      </c>
      <c r="L34" s="5">
        <v>105678980.01000001</v>
      </c>
      <c r="M34" s="5">
        <v>103063575.09</v>
      </c>
    </row>
    <row r="35" spans="1:13" ht="15" customHeight="1" x14ac:dyDescent="0.2">
      <c r="A35" s="4" t="s">
        <v>45</v>
      </c>
      <c r="B35" s="3" t="s">
        <v>42</v>
      </c>
      <c r="C35" s="3" t="s">
        <v>26</v>
      </c>
      <c r="D35" s="5">
        <v>1681343.57</v>
      </c>
      <c r="E35" s="5">
        <v>1800000</v>
      </c>
      <c r="F35" s="5">
        <v>1800000</v>
      </c>
      <c r="G35" s="5">
        <v>2070837</v>
      </c>
      <c r="H35" s="5">
        <f t="shared" si="0"/>
        <v>389493.42999999993</v>
      </c>
      <c r="I35" s="5">
        <f t="shared" si="1"/>
        <v>123.16560618244135</v>
      </c>
      <c r="J35" s="5">
        <f t="shared" si="2"/>
        <v>270837</v>
      </c>
      <c r="K35" s="5">
        <f t="shared" si="3"/>
        <v>115.04650000000001</v>
      </c>
      <c r="L35" s="5">
        <v>1236900</v>
      </c>
      <c r="M35" s="5">
        <v>1236900</v>
      </c>
    </row>
    <row r="36" spans="1:13" ht="15" customHeight="1" x14ac:dyDescent="0.2">
      <c r="A36" s="4" t="s">
        <v>46</v>
      </c>
      <c r="B36" s="3" t="s">
        <v>42</v>
      </c>
      <c r="C36" s="3" t="s">
        <v>42</v>
      </c>
      <c r="D36" s="5">
        <v>436530.56</v>
      </c>
      <c r="E36" s="5">
        <v>20000</v>
      </c>
      <c r="F36" s="5">
        <v>20000</v>
      </c>
      <c r="G36" s="5">
        <v>20000</v>
      </c>
      <c r="H36" s="5">
        <f t="shared" si="0"/>
        <v>-416530.56</v>
      </c>
      <c r="I36" s="5">
        <f t="shared" si="1"/>
        <v>4.581580725986286</v>
      </c>
      <c r="J36" s="5">
        <f t="shared" si="2"/>
        <v>0</v>
      </c>
      <c r="K36" s="5">
        <f t="shared" si="3"/>
        <v>100</v>
      </c>
      <c r="L36" s="5">
        <v>20000</v>
      </c>
      <c r="M36" s="5">
        <v>20000</v>
      </c>
    </row>
    <row r="37" spans="1:13" ht="32.25" customHeight="1" x14ac:dyDescent="0.2">
      <c r="A37" s="4" t="s">
        <v>47</v>
      </c>
      <c r="B37" s="3" t="s">
        <v>42</v>
      </c>
      <c r="C37" s="3" t="s">
        <v>29</v>
      </c>
      <c r="D37" s="5">
        <v>11330455.4</v>
      </c>
      <c r="E37" s="5">
        <v>10970367</v>
      </c>
      <c r="F37" s="5">
        <v>11110367</v>
      </c>
      <c r="G37" s="5">
        <v>14499949</v>
      </c>
      <c r="H37" s="5">
        <f t="shared" si="0"/>
        <v>3169493.5999999996</v>
      </c>
      <c r="I37" s="5">
        <f t="shared" si="1"/>
        <v>127.97322338870862</v>
      </c>
      <c r="J37" s="5">
        <f t="shared" si="2"/>
        <v>3389582</v>
      </c>
      <c r="K37" s="5">
        <f t="shared" si="3"/>
        <v>130.50828113958792</v>
      </c>
      <c r="L37" s="5">
        <v>11256433</v>
      </c>
      <c r="M37" s="5">
        <v>11256433</v>
      </c>
    </row>
    <row r="38" spans="1:13" ht="15" customHeight="1" x14ac:dyDescent="0.2">
      <c r="A38" s="4" t="s">
        <v>48</v>
      </c>
      <c r="B38" s="3" t="s">
        <v>33</v>
      </c>
      <c r="C38" s="3" t="s">
        <v>0</v>
      </c>
      <c r="D38" s="5">
        <v>16485029.710000001</v>
      </c>
      <c r="E38" s="5">
        <v>15662829.9</v>
      </c>
      <c r="F38" s="5">
        <v>17555595.899999999</v>
      </c>
      <c r="G38" s="5">
        <v>18408646.690000001</v>
      </c>
      <c r="H38" s="5">
        <f t="shared" si="0"/>
        <v>1923616.9800000004</v>
      </c>
      <c r="I38" s="5">
        <f t="shared" si="1"/>
        <v>111.66887178148737</v>
      </c>
      <c r="J38" s="5">
        <f t="shared" si="2"/>
        <v>853050.79000000283</v>
      </c>
      <c r="K38" s="5">
        <f t="shared" si="3"/>
        <v>104.85913890282701</v>
      </c>
      <c r="L38" s="5">
        <v>10528258.98</v>
      </c>
      <c r="M38" s="5">
        <v>13000673.27</v>
      </c>
    </row>
    <row r="39" spans="1:13" ht="15" customHeight="1" x14ac:dyDescent="0.2">
      <c r="A39" s="4" t="s">
        <v>49</v>
      </c>
      <c r="B39" s="3" t="s">
        <v>33</v>
      </c>
      <c r="C39" s="3" t="s">
        <v>12</v>
      </c>
      <c r="D39" s="5">
        <v>16485029.710000001</v>
      </c>
      <c r="E39" s="5">
        <v>15662829.9</v>
      </c>
      <c r="F39" s="5">
        <v>17555595.899999999</v>
      </c>
      <c r="G39" s="5">
        <v>18408646.690000001</v>
      </c>
      <c r="H39" s="5">
        <f t="shared" si="0"/>
        <v>1923616.9800000004</v>
      </c>
      <c r="I39" s="5">
        <f t="shared" si="1"/>
        <v>111.66887178148737</v>
      </c>
      <c r="J39" s="5">
        <f t="shared" si="2"/>
        <v>853050.79000000283</v>
      </c>
      <c r="K39" s="5">
        <f t="shared" si="3"/>
        <v>104.85913890282701</v>
      </c>
      <c r="L39" s="5">
        <v>10528258.98</v>
      </c>
      <c r="M39" s="5">
        <v>13000673.27</v>
      </c>
    </row>
    <row r="40" spans="1:13" ht="24" customHeight="1" x14ac:dyDescent="0.2">
      <c r="A40" s="4" t="s">
        <v>50</v>
      </c>
      <c r="B40" s="3" t="s">
        <v>51</v>
      </c>
      <c r="C40" s="3" t="s">
        <v>0</v>
      </c>
      <c r="D40" s="5">
        <v>12247773.58</v>
      </c>
      <c r="E40" s="5">
        <f>E41+E42+E43+E44</f>
        <v>13008563.51</v>
      </c>
      <c r="F40" s="5">
        <f>F41+F42+F43+F44</f>
        <v>39195163.509999998</v>
      </c>
      <c r="G40" s="5">
        <f>G41+G42+G43+G44</f>
        <v>24617745.5</v>
      </c>
      <c r="H40" s="5">
        <f t="shared" si="0"/>
        <v>12369971.92</v>
      </c>
      <c r="I40" s="5">
        <f t="shared" si="1"/>
        <v>200.99771880335493</v>
      </c>
      <c r="J40" s="5">
        <f t="shared" si="2"/>
        <v>-14577418.009999998</v>
      </c>
      <c r="K40" s="5">
        <f t="shared" si="3"/>
        <v>62.808120429754524</v>
      </c>
      <c r="L40" s="5">
        <f>L41+L42+L43+L44</f>
        <v>30168345.5</v>
      </c>
      <c r="M40" s="5">
        <f>M41+M42+M43+M44</f>
        <v>30168345.5</v>
      </c>
    </row>
    <row r="41" spans="1:13" ht="15" customHeight="1" x14ac:dyDescent="0.2">
      <c r="A41" s="4" t="s">
        <v>52</v>
      </c>
      <c r="B41" s="3" t="s">
        <v>51</v>
      </c>
      <c r="C41" s="3" t="s">
        <v>12</v>
      </c>
      <c r="D41" s="5">
        <v>3037909.41</v>
      </c>
      <c r="E41" s="5">
        <v>3230931</v>
      </c>
      <c r="F41" s="5">
        <v>3198000</v>
      </c>
      <c r="G41" s="5">
        <v>3206871</v>
      </c>
      <c r="H41" s="5">
        <f t="shared" si="0"/>
        <v>168961.58999999985</v>
      </c>
      <c r="I41" s="5">
        <f t="shared" si="1"/>
        <v>105.56177183703446</v>
      </c>
      <c r="J41" s="5">
        <f t="shared" si="2"/>
        <v>8871</v>
      </c>
      <c r="K41" s="5">
        <f t="shared" si="3"/>
        <v>100.27739212007505</v>
      </c>
      <c r="L41" s="5">
        <v>3206871</v>
      </c>
      <c r="M41" s="5">
        <v>3206871</v>
      </c>
    </row>
    <row r="42" spans="1:13" ht="15" customHeight="1" x14ac:dyDescent="0.2">
      <c r="A42" s="4" t="s">
        <v>63</v>
      </c>
      <c r="B42" s="3" t="s">
        <v>51</v>
      </c>
      <c r="C42" s="9" t="s">
        <v>26</v>
      </c>
      <c r="D42" s="5">
        <v>41000</v>
      </c>
      <c r="E42" s="5">
        <v>79600</v>
      </c>
      <c r="F42" s="5">
        <v>79600</v>
      </c>
      <c r="G42" s="5"/>
      <c r="H42" s="5">
        <f t="shared" si="0"/>
        <v>-41000</v>
      </c>
      <c r="I42" s="5">
        <f t="shared" si="1"/>
        <v>0</v>
      </c>
      <c r="J42" s="5">
        <f t="shared" si="2"/>
        <v>-79600</v>
      </c>
      <c r="K42" s="5">
        <f t="shared" si="3"/>
        <v>0</v>
      </c>
      <c r="L42" s="5"/>
      <c r="M42" s="5"/>
    </row>
    <row r="43" spans="1:13" ht="15" customHeight="1" x14ac:dyDescent="0.2">
      <c r="A43" s="4" t="s">
        <v>53</v>
      </c>
      <c r="B43" s="3" t="s">
        <v>51</v>
      </c>
      <c r="C43" s="3" t="s">
        <v>14</v>
      </c>
      <c r="D43" s="5">
        <v>9168864.1699999999</v>
      </c>
      <c r="E43" s="5">
        <v>9655032.5099999998</v>
      </c>
      <c r="F43" s="5">
        <v>35877563.509999998</v>
      </c>
      <c r="G43" s="5">
        <v>21374874.5</v>
      </c>
      <c r="H43" s="5">
        <f t="shared" si="0"/>
        <v>12206010.33</v>
      </c>
      <c r="I43" s="5">
        <f t="shared" si="1"/>
        <v>233.124562690517</v>
      </c>
      <c r="J43" s="5">
        <f t="shared" si="2"/>
        <v>-14502689.009999998</v>
      </c>
      <c r="K43" s="5">
        <f t="shared" si="3"/>
        <v>59.577274510411705</v>
      </c>
      <c r="L43" s="5">
        <v>26925474.5</v>
      </c>
      <c r="M43" s="5">
        <v>26925474.5</v>
      </c>
    </row>
    <row r="44" spans="1:13" ht="32.25" customHeight="1" x14ac:dyDescent="0.2">
      <c r="A44" s="4" t="s">
        <v>54</v>
      </c>
      <c r="B44" s="3" t="s">
        <v>51</v>
      </c>
      <c r="C44" s="3" t="s">
        <v>18</v>
      </c>
      <c r="D44" s="5">
        <v>1208420</v>
      </c>
      <c r="E44" s="5">
        <v>43000</v>
      </c>
      <c r="F44" s="5">
        <v>40000</v>
      </c>
      <c r="G44" s="5">
        <v>36000</v>
      </c>
      <c r="H44" s="5">
        <f t="shared" si="0"/>
        <v>-1172420</v>
      </c>
      <c r="I44" s="5">
        <f t="shared" si="1"/>
        <v>2.979096671686996</v>
      </c>
      <c r="J44" s="5">
        <f t="shared" si="2"/>
        <v>-4000</v>
      </c>
      <c r="K44" s="5">
        <f t="shared" si="3"/>
        <v>90</v>
      </c>
      <c r="L44" s="5">
        <v>36000</v>
      </c>
      <c r="M44" s="5">
        <v>36000</v>
      </c>
    </row>
    <row r="45" spans="1:13" ht="21" customHeight="1" x14ac:dyDescent="0.2">
      <c r="A45" s="4" t="s">
        <v>55</v>
      </c>
      <c r="B45" s="3" t="s">
        <v>20</v>
      </c>
      <c r="C45" s="3" t="s">
        <v>0</v>
      </c>
      <c r="D45" s="5">
        <f>D46+D47</f>
        <v>3454507.88</v>
      </c>
      <c r="E45" s="5">
        <f>E46+E47</f>
        <v>3320000</v>
      </c>
      <c r="F45" s="5">
        <f>F46+F47</f>
        <v>23847461.43</v>
      </c>
      <c r="G45" s="5">
        <v>3589841</v>
      </c>
      <c r="H45" s="5">
        <f t="shared" si="0"/>
        <v>135333.12000000011</v>
      </c>
      <c r="I45" s="5">
        <f t="shared" si="1"/>
        <v>103.91758029511284</v>
      </c>
      <c r="J45" s="5">
        <f t="shared" si="2"/>
        <v>-20257620.43</v>
      </c>
      <c r="K45" s="5">
        <f t="shared" si="3"/>
        <v>15.053346497854047</v>
      </c>
      <c r="L45" s="5">
        <v>2195200</v>
      </c>
      <c r="M45" s="5">
        <v>2195200</v>
      </c>
    </row>
    <row r="46" spans="1:13" ht="15" customHeight="1" x14ac:dyDescent="0.2">
      <c r="A46" s="4" t="s">
        <v>56</v>
      </c>
      <c r="B46" s="3" t="s">
        <v>20</v>
      </c>
      <c r="C46" s="3" t="s">
        <v>12</v>
      </c>
      <c r="D46" s="5">
        <v>3405807.88</v>
      </c>
      <c r="E46" s="5">
        <v>3300000</v>
      </c>
      <c r="F46" s="5">
        <v>23727461.43</v>
      </c>
      <c r="G46" s="5">
        <v>3589841</v>
      </c>
      <c r="H46" s="5">
        <f t="shared" si="0"/>
        <v>184033.12000000011</v>
      </c>
      <c r="I46" s="5">
        <f t="shared" si="1"/>
        <v>105.40350855022392</v>
      </c>
      <c r="J46" s="5">
        <f t="shared" si="2"/>
        <v>-20137620.43</v>
      </c>
      <c r="K46" s="5">
        <f t="shared" si="3"/>
        <v>15.129477759728466</v>
      </c>
      <c r="L46" s="5">
        <v>2145200</v>
      </c>
      <c r="M46" s="5">
        <v>2145200</v>
      </c>
    </row>
    <row r="47" spans="1:13" ht="15" customHeight="1" x14ac:dyDescent="0.2">
      <c r="A47" s="4" t="s">
        <v>57</v>
      </c>
      <c r="B47" s="3" t="s">
        <v>20</v>
      </c>
      <c r="C47" s="3" t="s">
        <v>24</v>
      </c>
      <c r="D47" s="5">
        <v>48700</v>
      </c>
      <c r="E47" s="5">
        <v>20000</v>
      </c>
      <c r="F47" s="5">
        <v>120000</v>
      </c>
      <c r="G47" s="5">
        <v>50000</v>
      </c>
      <c r="H47" s="5">
        <f t="shared" si="0"/>
        <v>1300</v>
      </c>
      <c r="I47" s="5">
        <f t="shared" si="1"/>
        <v>102.66940451745378</v>
      </c>
      <c r="J47" s="5">
        <f t="shared" si="2"/>
        <v>-70000</v>
      </c>
      <c r="K47" s="5">
        <f t="shared" si="3"/>
        <v>41.666666666666671</v>
      </c>
      <c r="L47" s="5">
        <v>50000</v>
      </c>
      <c r="M47" s="5">
        <v>50000</v>
      </c>
    </row>
    <row r="48" spans="1:13" ht="48.95" customHeight="1" x14ac:dyDescent="0.2">
      <c r="A48" s="4" t="s">
        <v>58</v>
      </c>
      <c r="B48" s="3" t="s">
        <v>59</v>
      </c>
      <c r="C48" s="3" t="s">
        <v>0</v>
      </c>
      <c r="D48" s="5">
        <f>D49+D50</f>
        <v>6378000</v>
      </c>
      <c r="E48" s="5">
        <f>E49+E50</f>
        <v>1536000</v>
      </c>
      <c r="F48" s="5">
        <f>F49+F50</f>
        <v>3536000</v>
      </c>
      <c r="G48" s="5">
        <f>G49+G50</f>
        <v>2545000</v>
      </c>
      <c r="H48" s="5">
        <f t="shared" si="0"/>
        <v>-3833000</v>
      </c>
      <c r="I48" s="5">
        <f t="shared" si="1"/>
        <v>39.902790843524613</v>
      </c>
      <c r="J48" s="5">
        <f t="shared" si="2"/>
        <v>-991000</v>
      </c>
      <c r="K48" s="5">
        <f t="shared" si="3"/>
        <v>71.973981900452486</v>
      </c>
      <c r="L48" s="5">
        <f>L49+L50</f>
        <v>2545000</v>
      </c>
      <c r="M48" s="5">
        <f>M49+M50</f>
        <v>2545000</v>
      </c>
    </row>
    <row r="49" spans="1:13" ht="64.5" customHeight="1" x14ac:dyDescent="0.2">
      <c r="A49" s="4" t="s">
        <v>60</v>
      </c>
      <c r="B49" s="3" t="s">
        <v>59</v>
      </c>
      <c r="C49" s="3" t="s">
        <v>12</v>
      </c>
      <c r="D49" s="5">
        <v>496000</v>
      </c>
      <c r="E49" s="5">
        <v>536000</v>
      </c>
      <c r="F49" s="5">
        <v>536000</v>
      </c>
      <c r="G49" s="5"/>
      <c r="H49" s="5">
        <f t="shared" si="0"/>
        <v>-496000</v>
      </c>
      <c r="I49" s="5">
        <f t="shared" si="1"/>
        <v>0</v>
      </c>
      <c r="J49" s="5">
        <f t="shared" si="2"/>
        <v>-536000</v>
      </c>
      <c r="K49" s="5">
        <f t="shared" si="3"/>
        <v>0</v>
      </c>
      <c r="L49" s="5"/>
      <c r="M49" s="5"/>
    </row>
    <row r="50" spans="1:13" ht="15" customHeight="1" x14ac:dyDescent="0.2">
      <c r="A50" s="4" t="s">
        <v>61</v>
      </c>
      <c r="B50" s="3" t="s">
        <v>59</v>
      </c>
      <c r="C50" s="3" t="s">
        <v>24</v>
      </c>
      <c r="D50" s="5">
        <v>5882000</v>
      </c>
      <c r="E50" s="5">
        <v>1000000</v>
      </c>
      <c r="F50" s="5">
        <v>3000000</v>
      </c>
      <c r="G50" s="5">
        <v>2545000</v>
      </c>
      <c r="H50" s="5">
        <f t="shared" si="0"/>
        <v>-3337000</v>
      </c>
      <c r="I50" s="5">
        <f t="shared" si="1"/>
        <v>43.267596055763349</v>
      </c>
      <c r="J50" s="5">
        <f t="shared" si="2"/>
        <v>-455000</v>
      </c>
      <c r="K50" s="5">
        <f t="shared" si="3"/>
        <v>84.833333333333343</v>
      </c>
      <c r="L50" s="5">
        <v>2545000</v>
      </c>
      <c r="M50" s="5">
        <v>2545000</v>
      </c>
    </row>
    <row r="51" spans="1:13" ht="15" customHeight="1" x14ac:dyDescent="0.2">
      <c r="A51" s="10" t="s">
        <v>62</v>
      </c>
      <c r="B51" s="12"/>
      <c r="C51" s="11"/>
      <c r="D51" s="13">
        <f>D10+D17+D19+D21+D26+D32+D38+D40+D45+D48</f>
        <v>270705677.45000005</v>
      </c>
      <c r="E51" s="13">
        <f>E10+E17+E19+E21+E26+E32+E38+E40+E45+E48+E30</f>
        <v>237672416.45999998</v>
      </c>
      <c r="F51" s="13">
        <f>F10+F17+F19+F21+F26+F32+F38+F40+F45+F48</f>
        <v>295013800</v>
      </c>
      <c r="G51" s="6">
        <f>G10+G17+G19+G21+G26+G30+G32+G38+G40+G45+G48</f>
        <v>271186157.15999997</v>
      </c>
      <c r="H51" s="5">
        <f t="shared" si="0"/>
        <v>480479.70999991894</v>
      </c>
      <c r="I51" s="5">
        <f t="shared" si="1"/>
        <v>100.17749155264343</v>
      </c>
      <c r="J51" s="5">
        <f t="shared" si="2"/>
        <v>-23827642.840000033</v>
      </c>
      <c r="K51" s="5">
        <f t="shared" si="3"/>
        <v>91.923210765055728</v>
      </c>
      <c r="L51" s="13">
        <f>L10+L17+L19+L21+L26+L32+L38+L40+L45+L48+L30</f>
        <v>254665688.22999999</v>
      </c>
      <c r="M51" s="13">
        <f>M10+M17+M19+M21+M26+M32+M38+M40+M45+M48+M30</f>
        <v>254689275.92000002</v>
      </c>
    </row>
  </sheetData>
  <mergeCells count="6">
    <mergeCell ref="L5:M5"/>
    <mergeCell ref="A6:M6"/>
    <mergeCell ref="A7:M7"/>
    <mergeCell ref="G2:M2"/>
    <mergeCell ref="G3:M3"/>
    <mergeCell ref="G4:M4"/>
  </mergeCells>
  <pageMargins left="0.39370078740157483" right="0.19685039370078741" top="0.19685039370078741" bottom="0.19685039370078741" header="0.31496062992125984" footer="0.31496062992125984"/>
  <pageSetup paperSize="9" scale="6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2023-11-24T07:50:24Z</dcterms:modified>
</cp:coreProperties>
</file>